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Budgetbericht Vergleic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<sst xmlns="http://schemas.openxmlformats.org/spreadsheetml/2006/main" count="46" uniqueCount="16">
  <si>
    <t>Budgetüberblick Budget 03 - Bildung, Kultur, Freizeit</t>
  </si>
  <si>
    <t>Abschluss 2002</t>
  </si>
  <si>
    <t>Bildung</t>
  </si>
  <si>
    <t>Soll</t>
  </si>
  <si>
    <t>Ist</t>
  </si>
  <si>
    <t>Anteil</t>
  </si>
  <si>
    <t>Vergleich</t>
  </si>
  <si>
    <t>Personalkosten</t>
  </si>
  <si>
    <t>Sachkosten</t>
  </si>
  <si>
    <t>Betriebsausgaben</t>
  </si>
  <si>
    <t>Ausgaben gesamt</t>
  </si>
  <si>
    <t>Einnahmen</t>
  </si>
  <si>
    <t>Budget</t>
  </si>
  <si>
    <t>Kultur</t>
  </si>
  <si>
    <t>Freizeit</t>
  </si>
  <si>
    <t>Gesamtbudget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</si>
</sst>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#&quot;.&quot;###&quot;.&quot;####&quot;.&quot;#"/>
    <numFmt numFmtId="173" formatCode="00000"/>
    <numFmt numFmtId="174" formatCode="#,##0.00\ \€;\-#,##0.00\ \€"/>
    <numFmt numFmtId="175" formatCode="0.0%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10" fontId="2" fillId="0" borderId="1" xfId="17" applyNumberFormat="1" applyFont="1" applyBorder="1" applyAlignment="1">
      <alignment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schlu&#223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chlussVW"/>
      <sheetName val="GinfisVW"/>
      <sheetName val="SchulbudgetVW"/>
      <sheetName val="AbschlussVM"/>
      <sheetName val="Abschluss Schulen"/>
      <sheetName val="Gebäudeunterhaltung"/>
      <sheetName val="Gebäude-VM"/>
      <sheetName val="Maßnahmen"/>
      <sheetName val="Budgetbericht Vergleich"/>
    </sheetNames>
    <sheetDataSet>
      <sheetData sheetId="0">
        <row r="117">
          <cell r="D117">
            <v>5281450</v>
          </cell>
          <cell r="J117">
            <v>5113861.749999998</v>
          </cell>
        </row>
        <row r="119">
          <cell r="D119">
            <v>1323500</v>
          </cell>
          <cell r="J119">
            <v>1355972.23</v>
          </cell>
        </row>
        <row r="120">
          <cell r="D120">
            <v>62600</v>
          </cell>
          <cell r="J120">
            <v>62539.92</v>
          </cell>
        </row>
        <row r="124">
          <cell r="D124">
            <v>143050</v>
          </cell>
          <cell r="J124">
            <v>202247.14999999994</v>
          </cell>
        </row>
        <row r="171">
          <cell r="D171">
            <v>94180</v>
          </cell>
          <cell r="J171">
            <v>116345.07</v>
          </cell>
        </row>
        <row r="230">
          <cell r="D230">
            <v>1313130</v>
          </cell>
          <cell r="J230">
            <v>1287732.5800000003</v>
          </cell>
        </row>
        <row r="231">
          <cell r="D231">
            <v>534500</v>
          </cell>
          <cell r="J231">
            <v>497808.16</v>
          </cell>
        </row>
        <row r="232">
          <cell r="D232">
            <v>33000</v>
          </cell>
          <cell r="J232">
            <v>32494.68</v>
          </cell>
        </row>
        <row r="249">
          <cell r="D249">
            <v>55800</v>
          </cell>
          <cell r="J249">
            <v>43456.99</v>
          </cell>
        </row>
        <row r="282">
          <cell r="D282">
            <v>544920</v>
          </cell>
          <cell r="J282">
            <v>521464.5799999997</v>
          </cell>
        </row>
        <row r="283">
          <cell r="D283">
            <v>182000</v>
          </cell>
          <cell r="J283">
            <v>182605.38999999998</v>
          </cell>
        </row>
        <row r="284">
          <cell r="D284">
            <v>6200</v>
          </cell>
          <cell r="J284">
            <v>5718.63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pane ySplit="3" topLeftCell="BM6" activePane="bottomLeft" state="frozen"/>
      <selection pane="topLeft" activeCell="A46" sqref="A46"/>
      <selection pane="bottomLeft" activeCell="C6" sqref="C6"/>
    </sheetView>
  </sheetViews>
  <sheetFormatPr defaultColWidth="11.421875" defaultRowHeight="12.75"/>
  <cols>
    <col min="1" max="1" width="19.57421875" style="0" bestFit="1" customWidth="1"/>
    <col min="2" max="3" width="17.28125" style="0" customWidth="1"/>
    <col min="4" max="4" width="11.7109375" style="0" bestFit="1" customWidth="1"/>
    <col min="5" max="5" width="15.2812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4" ht="15.75">
      <c r="A2" s="2"/>
      <c r="B2" s="2"/>
      <c r="C2" s="2"/>
      <c r="D2" s="2"/>
    </row>
    <row r="3" spans="1:5" ht="15">
      <c r="A3" s="3" t="s">
        <v>1</v>
      </c>
      <c r="B3" s="3"/>
      <c r="C3" s="3"/>
      <c r="D3" s="3"/>
      <c r="E3" s="3"/>
    </row>
    <row r="4" spans="1:4" ht="15.75">
      <c r="A4" s="2"/>
      <c r="B4" s="2"/>
      <c r="C4" s="2"/>
      <c r="D4" s="2"/>
    </row>
    <row r="6" spans="1:5" ht="15.7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</row>
    <row r="7" spans="1:5" ht="15">
      <c r="A7" s="6" t="s">
        <v>7</v>
      </c>
      <c r="B7" s="7">
        <f>'[1]AbschlussVW'!D119</f>
        <v>1323500</v>
      </c>
      <c r="C7" s="7">
        <f>'[1]AbschlussVW'!J119</f>
        <v>1355972.23</v>
      </c>
      <c r="D7" s="8">
        <f aca="true" t="shared" si="0" ref="D7:D12">C7/B7</f>
        <v>1.0245351190026444</v>
      </c>
      <c r="E7" s="9">
        <f>SUM(C7-B7)</f>
        <v>32472.22999999998</v>
      </c>
    </row>
    <row r="8" spans="1:5" ht="15">
      <c r="A8" s="6" t="s">
        <v>8</v>
      </c>
      <c r="B8" s="7">
        <f>'[1]AbschlussVW'!D120</f>
        <v>62600</v>
      </c>
      <c r="C8" s="7">
        <f>'[1]AbschlussVW'!J120</f>
        <v>62539.92</v>
      </c>
      <c r="D8" s="8">
        <f t="shared" si="0"/>
        <v>0.9990402555910542</v>
      </c>
      <c r="E8" s="9">
        <f>SUM(C8-B8)</f>
        <v>-60.080000000001746</v>
      </c>
    </row>
    <row r="9" spans="1:5" ht="15">
      <c r="A9" s="6" t="s">
        <v>9</v>
      </c>
      <c r="B9" s="7">
        <f>'[1]AbschlussVW'!D117-'[1]AbschlussVW'!D119-'[1]AbschlussVW'!D120</f>
        <v>3895350</v>
      </c>
      <c r="C9" s="7">
        <f>'[1]AbschlussVW'!J117-'[1]AbschlussVW'!J119-'[1]AbschlussVW'!J120</f>
        <v>3695349.599999998</v>
      </c>
      <c r="D9" s="8">
        <f t="shared" si="0"/>
        <v>0.9486566290577222</v>
      </c>
      <c r="E9" s="9">
        <f>SUM(C9-B9)</f>
        <v>-200000.40000000177</v>
      </c>
    </row>
    <row r="10" spans="1:5" ht="15">
      <c r="A10" s="6" t="s">
        <v>10</v>
      </c>
      <c r="B10" s="7">
        <f>SUM(B7:B9)</f>
        <v>5281450</v>
      </c>
      <c r="C10" s="7">
        <f>SUM(C7:C9)</f>
        <v>5113861.749999998</v>
      </c>
      <c r="D10" s="8">
        <f t="shared" si="0"/>
        <v>0.9682685152751608</v>
      </c>
      <c r="E10" s="9">
        <f>SUM(E7:E9)</f>
        <v>-167588.2500000018</v>
      </c>
    </row>
    <row r="11" spans="1:5" ht="15">
      <c r="A11" s="6" t="s">
        <v>11</v>
      </c>
      <c r="B11" s="7">
        <f>'[1]AbschlussVW'!D124</f>
        <v>143050</v>
      </c>
      <c r="C11" s="7">
        <f>'[1]AbschlussVW'!J124</f>
        <v>202247.14999999994</v>
      </c>
      <c r="D11" s="8">
        <f t="shared" si="0"/>
        <v>1.4138213911219848</v>
      </c>
      <c r="E11" s="9">
        <f>SUM(C11-B11)</f>
        <v>59197.149999999936</v>
      </c>
    </row>
    <row r="12" spans="1:5" ht="15.75">
      <c r="A12" s="10" t="s">
        <v>12</v>
      </c>
      <c r="B12" s="11">
        <f>SUM(B10-B11)</f>
        <v>5138400</v>
      </c>
      <c r="C12" s="11">
        <f>SUM(C10-C11)</f>
        <v>4911614.599999998</v>
      </c>
      <c r="D12" s="12">
        <f t="shared" si="0"/>
        <v>0.9558645881986606</v>
      </c>
      <c r="E12" s="13">
        <f>SUM(E10-E11)</f>
        <v>-226785.40000000174</v>
      </c>
    </row>
    <row r="14" spans="1:5" ht="15.75">
      <c r="A14" s="4" t="s">
        <v>13</v>
      </c>
      <c r="B14" s="5" t="s">
        <v>3</v>
      </c>
      <c r="C14" s="5" t="s">
        <v>4</v>
      </c>
      <c r="D14" s="5" t="s">
        <v>5</v>
      </c>
      <c r="E14" s="5" t="s">
        <v>6</v>
      </c>
    </row>
    <row r="15" spans="1:5" ht="15">
      <c r="A15" s="6" t="s">
        <v>7</v>
      </c>
      <c r="B15" s="7">
        <f>'[1]AbschlussVW'!D231</f>
        <v>534500</v>
      </c>
      <c r="C15" s="7">
        <f>'[1]AbschlussVW'!J231</f>
        <v>497808.16</v>
      </c>
      <c r="D15" s="8">
        <f aca="true" t="shared" si="1" ref="D15:D20">C15/B15</f>
        <v>0.9313529653882132</v>
      </c>
      <c r="E15" s="9">
        <f>SUM(C15-B15)</f>
        <v>-36691.840000000026</v>
      </c>
    </row>
    <row r="16" spans="1:5" ht="15">
      <c r="A16" s="6" t="s">
        <v>8</v>
      </c>
      <c r="B16" s="7">
        <f>'[1]AbschlussVW'!D232</f>
        <v>33000</v>
      </c>
      <c r="C16" s="7">
        <f>'[1]AbschlussVW'!J232</f>
        <v>32494.68</v>
      </c>
      <c r="D16" s="8">
        <f t="shared" si="1"/>
        <v>0.9846872727272727</v>
      </c>
      <c r="E16" s="9">
        <f>SUM(C16-B16)</f>
        <v>-505.3199999999997</v>
      </c>
    </row>
    <row r="17" spans="1:5" ht="15">
      <c r="A17" s="6" t="s">
        <v>9</v>
      </c>
      <c r="B17" s="7">
        <f>'[1]AbschlussVW'!D230-'[1]AbschlussVW'!D231-'[1]AbschlussVW'!D232</f>
        <v>745630</v>
      </c>
      <c r="C17" s="7">
        <f>'[1]AbschlussVW'!J230-'[1]AbschlussVW'!J231-'[1]AbschlussVW'!J232</f>
        <v>757429.7400000003</v>
      </c>
      <c r="D17" s="8">
        <f t="shared" si="1"/>
        <v>1.0158251948017119</v>
      </c>
      <c r="E17" s="9">
        <f>SUM(C17-B17)</f>
        <v>11799.74000000034</v>
      </c>
    </row>
    <row r="18" spans="1:5" ht="15">
      <c r="A18" s="6" t="s">
        <v>10</v>
      </c>
      <c r="B18" s="7">
        <f>SUM(B15:B17)</f>
        <v>1313130</v>
      </c>
      <c r="C18" s="7">
        <f>SUM(C15:C17)</f>
        <v>1287732.5800000003</v>
      </c>
      <c r="D18" s="8">
        <f t="shared" si="1"/>
        <v>0.9806588685050226</v>
      </c>
      <c r="E18" s="9">
        <f>SUM(E15:E17)</f>
        <v>-25397.419999999685</v>
      </c>
    </row>
    <row r="19" spans="1:5" ht="15">
      <c r="A19" s="6" t="s">
        <v>11</v>
      </c>
      <c r="B19" s="7">
        <f>'[1]AbschlussVW'!D171</f>
        <v>94180</v>
      </c>
      <c r="C19" s="7">
        <f>'[1]AbschlussVW'!J171</f>
        <v>116345.07</v>
      </c>
      <c r="D19" s="8">
        <f t="shared" si="1"/>
        <v>1.2353479507326397</v>
      </c>
      <c r="E19" s="9">
        <f>SUM(C19-B19)</f>
        <v>22165.070000000007</v>
      </c>
    </row>
    <row r="20" spans="1:5" ht="15.75">
      <c r="A20" s="10" t="s">
        <v>12</v>
      </c>
      <c r="B20" s="11">
        <f>SUM(B18-B19)</f>
        <v>1218950</v>
      </c>
      <c r="C20" s="11">
        <f>SUM(C18-C19)</f>
        <v>1171387.5100000002</v>
      </c>
      <c r="D20" s="12">
        <f t="shared" si="1"/>
        <v>0.9609807703351247</v>
      </c>
      <c r="E20" s="13">
        <f>SUM(E18-E19)</f>
        <v>-47562.48999999969</v>
      </c>
    </row>
    <row r="22" spans="1:5" ht="15.75">
      <c r="A22" s="4" t="s">
        <v>14</v>
      </c>
      <c r="B22" s="5" t="s">
        <v>3</v>
      </c>
      <c r="C22" s="5" t="s">
        <v>4</v>
      </c>
      <c r="D22" s="5" t="s">
        <v>5</v>
      </c>
      <c r="E22" s="5" t="s">
        <v>6</v>
      </c>
    </row>
    <row r="23" spans="1:5" ht="15">
      <c r="A23" s="6" t="s">
        <v>7</v>
      </c>
      <c r="B23" s="7">
        <f>'[1]AbschlussVW'!D283</f>
        <v>182000</v>
      </c>
      <c r="C23" s="7">
        <f>'[1]AbschlussVW'!J283</f>
        <v>182605.38999999998</v>
      </c>
      <c r="D23" s="8">
        <f aca="true" t="shared" si="2" ref="D23:D28">C23/B23</f>
        <v>1.0033263186813186</v>
      </c>
      <c r="E23" s="9">
        <f>SUM(C23-B23)</f>
        <v>605.3899999999849</v>
      </c>
    </row>
    <row r="24" spans="1:5" ht="15">
      <c r="A24" s="6" t="s">
        <v>8</v>
      </c>
      <c r="B24" s="7">
        <f>'[1]AbschlussVW'!D284</f>
        <v>6200</v>
      </c>
      <c r="C24" s="7">
        <f>'[1]AbschlussVW'!J284</f>
        <v>5718.63</v>
      </c>
      <c r="D24" s="8">
        <f t="shared" si="2"/>
        <v>0.9223596774193549</v>
      </c>
      <c r="E24" s="9">
        <f>SUM(C24-B24)</f>
        <v>-481.3699999999999</v>
      </c>
    </row>
    <row r="25" spans="1:5" ht="15">
      <c r="A25" s="6" t="s">
        <v>9</v>
      </c>
      <c r="B25" s="7">
        <f>'[1]AbschlussVW'!D282</f>
        <v>544920</v>
      </c>
      <c r="C25" s="7">
        <f>'[1]AbschlussVW'!J282</f>
        <v>521464.5799999997</v>
      </c>
      <c r="D25" s="8">
        <f t="shared" si="2"/>
        <v>0.9569562137561471</v>
      </c>
      <c r="E25" s="9">
        <f>SUM(C25-B25)</f>
        <v>-23455.420000000275</v>
      </c>
    </row>
    <row r="26" spans="1:5" ht="15">
      <c r="A26" s="6" t="s">
        <v>10</v>
      </c>
      <c r="B26" s="7">
        <f>SUM(B23:B25)</f>
        <v>733120</v>
      </c>
      <c r="C26" s="7">
        <f>SUM(C23:C25)</f>
        <v>709788.5999999997</v>
      </c>
      <c r="D26" s="8">
        <f t="shared" si="2"/>
        <v>0.9681751964207767</v>
      </c>
      <c r="E26" s="9">
        <f>SUM(E23:E25)</f>
        <v>-23331.40000000029</v>
      </c>
    </row>
    <row r="27" spans="1:5" ht="15">
      <c r="A27" s="6" t="s">
        <v>11</v>
      </c>
      <c r="B27" s="7">
        <f>'[1]AbschlussVW'!D249</f>
        <v>55800</v>
      </c>
      <c r="C27" s="7">
        <f>'[1]AbschlussVW'!J249</f>
        <v>43456.99</v>
      </c>
      <c r="D27" s="8">
        <f t="shared" si="2"/>
        <v>0.7787991039426523</v>
      </c>
      <c r="E27" s="9">
        <f>SUM(C27-B27)</f>
        <v>-12343.010000000002</v>
      </c>
    </row>
    <row r="28" spans="1:5" ht="15.75">
      <c r="A28" s="10" t="s">
        <v>12</v>
      </c>
      <c r="B28" s="11">
        <f>SUM(B26-B27)</f>
        <v>677320</v>
      </c>
      <c r="C28" s="11">
        <f>SUM(C26-C27)</f>
        <v>666331.6099999998</v>
      </c>
      <c r="D28" s="12">
        <f t="shared" si="2"/>
        <v>0.9837766639107065</v>
      </c>
      <c r="E28" s="13">
        <f>SUM(E26-E27)</f>
        <v>-10988.390000000287</v>
      </c>
    </row>
    <row r="30" spans="1:5" ht="15.75">
      <c r="A30" s="4" t="s">
        <v>15</v>
      </c>
      <c r="B30" s="5" t="s">
        <v>3</v>
      </c>
      <c r="C30" s="5" t="s">
        <v>4</v>
      </c>
      <c r="D30" s="5" t="s">
        <v>5</v>
      </c>
      <c r="E30" s="5" t="s">
        <v>6</v>
      </c>
    </row>
    <row r="31" spans="1:5" ht="15">
      <c r="A31" s="6" t="s">
        <v>7</v>
      </c>
      <c r="B31" s="7">
        <f aca="true" t="shared" si="3" ref="B31:C33">SUM(B23+B15+B7)</f>
        <v>2040000</v>
      </c>
      <c r="C31" s="7">
        <f t="shared" si="3"/>
        <v>2036385.7799999998</v>
      </c>
      <c r="D31" s="8">
        <f aca="true" t="shared" si="4" ref="D31:D36">C31/B31</f>
        <v>0.9982283235294117</v>
      </c>
      <c r="E31" s="9">
        <f>SUM(E7+E15+E23)</f>
        <v>-3614.2200000000594</v>
      </c>
    </row>
    <row r="32" spans="1:5" ht="15">
      <c r="A32" s="6" t="s">
        <v>8</v>
      </c>
      <c r="B32" s="7">
        <f t="shared" si="3"/>
        <v>101800</v>
      </c>
      <c r="C32" s="7">
        <f t="shared" si="3"/>
        <v>100753.23</v>
      </c>
      <c r="D32" s="8">
        <f t="shared" si="4"/>
        <v>0.9897173870333987</v>
      </c>
      <c r="E32" s="9">
        <f>SUM(E8+E16+E24)</f>
        <v>-1046.7700000000013</v>
      </c>
    </row>
    <row r="33" spans="1:5" ht="15">
      <c r="A33" s="6" t="s">
        <v>9</v>
      </c>
      <c r="B33" s="7">
        <f t="shared" si="3"/>
        <v>5185900</v>
      </c>
      <c r="C33" s="7">
        <f t="shared" si="3"/>
        <v>4974243.919999998</v>
      </c>
      <c r="D33" s="8">
        <f t="shared" si="4"/>
        <v>0.9591862396112533</v>
      </c>
      <c r="E33" s="9">
        <f>SUM(E9+E17+E25)</f>
        <v>-211656.0800000017</v>
      </c>
    </row>
    <row r="34" spans="1:5" ht="15">
      <c r="A34" s="6" t="s">
        <v>10</v>
      </c>
      <c r="B34" s="7">
        <f>SUM(B31:B33)</f>
        <v>7327700</v>
      </c>
      <c r="C34" s="7">
        <f>SUM(C31:C33)</f>
        <v>7111382.929999998</v>
      </c>
      <c r="D34" s="8">
        <f t="shared" si="4"/>
        <v>0.9704795406471332</v>
      </c>
      <c r="E34" s="9">
        <f>SUM(E31:E33)</f>
        <v>-216317.07000000175</v>
      </c>
    </row>
    <row r="35" spans="1:5" ht="15">
      <c r="A35" s="6" t="s">
        <v>11</v>
      </c>
      <c r="B35" s="7">
        <f>SUM(B27+B19+B11)</f>
        <v>293030</v>
      </c>
      <c r="C35" s="7">
        <f>SUM(C27+C19+C11)</f>
        <v>362049.20999999996</v>
      </c>
      <c r="D35" s="8">
        <f t="shared" si="4"/>
        <v>1.2355363273384976</v>
      </c>
      <c r="E35" s="9">
        <f>SUM(E11+E19+E27)</f>
        <v>69019.20999999993</v>
      </c>
    </row>
    <row r="36" spans="1:5" ht="15.75">
      <c r="A36" s="10" t="s">
        <v>12</v>
      </c>
      <c r="B36" s="11">
        <f>SUM(B34-B35)</f>
        <v>7034670</v>
      </c>
      <c r="C36" s="11">
        <f>SUM(C34-C35)</f>
        <v>6749333.719999998</v>
      </c>
      <c r="D36" s="12">
        <f t="shared" si="4"/>
        <v>0.9594385692576906</v>
      </c>
      <c r="E36" s="13">
        <f>SUM(E34-E35)</f>
        <v>-285336.28000000166</v>
      </c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&amp;L&amp;8Erstellt: Fleige
Ausgedruckt: &amp;D - &amp;T&amp;R&amp;8&amp;A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fleige</dc:creator>
  <cp:keywords/>
  <dc:description/>
  <cp:lastModifiedBy>fleige</cp:lastModifiedBy>
  <dcterms:created xsi:type="dcterms:W3CDTF">2003-03-18T07:25:57Z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